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thamu\odrive\Google Drive (Anúncio 01)\_Anúncios\_Natura\Kit Natal\2021\"/>
    </mc:Choice>
  </mc:AlternateContent>
  <xr:revisionPtr revIDLastSave="0" documentId="13_ncr:1_{AC2DA036-91D6-4246-93BD-C29ABBEFFB8E}" xr6:coauthVersionLast="47" xr6:coauthVersionMax="47" xr10:uidLastSave="{00000000-0000-0000-0000-000000000000}"/>
  <bookViews>
    <workbookView xWindow="-120" yWindow="-120" windowWidth="20730" windowHeight="11160" firstSheet="1" activeTab="2" xr2:uid="{00000000-000D-0000-FFFF-FFFF00000000}"/>
  </bookViews>
  <sheets>
    <sheet name="hidden" sheetId="2" state="veryHidden" r:id="rId1"/>
    <sheet name="Kit Natal" sheetId="4" r:id="rId2"/>
    <sheet name="Kit Natal (2)" sheetId="14" r:id="rId3"/>
  </sheets>
  <definedNames>
    <definedName name="_xlnm._FilterDatabase" localSheetId="1" hidden="1">'Kit Natal'!$A$3:$O$19</definedName>
    <definedName name="_xlnm._FilterDatabase" localSheetId="2" hidden="1">'Kit Natal (2)'!$A$3:$Q$19</definedName>
    <definedName name="_xlnm.Print_Area" localSheetId="2">'Kit Natal (2)'!$B$2:$U$19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5" i="14" l="1"/>
  <c r="S6" i="14"/>
  <c r="S7" i="14"/>
  <c r="S8" i="14"/>
  <c r="S9" i="14"/>
  <c r="S10" i="14"/>
  <c r="S11" i="14"/>
  <c r="S12" i="14"/>
  <c r="S13" i="14"/>
  <c r="S14" i="14"/>
  <c r="S15" i="14"/>
  <c r="S16" i="14"/>
  <c r="S17" i="14"/>
  <c r="S18" i="14"/>
  <c r="S19" i="14"/>
  <c r="S4" i="14"/>
  <c r="R15" i="14"/>
  <c r="N19" i="14"/>
  <c r="M19" i="14"/>
  <c r="L19" i="14"/>
  <c r="K19" i="14"/>
  <c r="R19" i="14" s="1"/>
  <c r="N18" i="14"/>
  <c r="M18" i="14"/>
  <c r="L18" i="14"/>
  <c r="K18" i="14"/>
  <c r="O18" i="14" s="1"/>
  <c r="T18" i="14" s="1"/>
  <c r="N17" i="14"/>
  <c r="M17" i="14"/>
  <c r="L17" i="14"/>
  <c r="K17" i="14"/>
  <c r="O17" i="14" s="1"/>
  <c r="T17" i="14" s="1"/>
  <c r="N16" i="14"/>
  <c r="M16" i="14"/>
  <c r="L16" i="14"/>
  <c r="K16" i="14"/>
  <c r="O16" i="14" s="1"/>
  <c r="T16" i="14" s="1"/>
  <c r="N15" i="14"/>
  <c r="L15" i="14"/>
  <c r="N14" i="14"/>
  <c r="M14" i="14"/>
  <c r="L14" i="14"/>
  <c r="K14" i="14"/>
  <c r="R14" i="14" s="1"/>
  <c r="N13" i="14"/>
  <c r="M13" i="14"/>
  <c r="L13" i="14"/>
  <c r="K13" i="14"/>
  <c r="R13" i="14" s="1"/>
  <c r="N12" i="14"/>
  <c r="M12" i="14"/>
  <c r="L12" i="14"/>
  <c r="K12" i="14"/>
  <c r="R12" i="14" s="1"/>
  <c r="N11" i="14"/>
  <c r="M11" i="14"/>
  <c r="L11" i="14"/>
  <c r="K11" i="14"/>
  <c r="R11" i="14" s="1"/>
  <c r="N10" i="14"/>
  <c r="L10" i="14"/>
  <c r="O10" i="14" s="1"/>
  <c r="P10" i="14" s="1"/>
  <c r="K10" i="14"/>
  <c r="R10" i="14" s="1"/>
  <c r="N9" i="14"/>
  <c r="M9" i="14"/>
  <c r="L9" i="14"/>
  <c r="K9" i="14"/>
  <c r="R9" i="14" s="1"/>
  <c r="N8" i="14"/>
  <c r="M8" i="14"/>
  <c r="L8" i="14"/>
  <c r="K8" i="14"/>
  <c r="R8" i="14" s="1"/>
  <c r="N7" i="14"/>
  <c r="M7" i="14"/>
  <c r="L7" i="14"/>
  <c r="K7" i="14"/>
  <c r="R7" i="14" s="1"/>
  <c r="N6" i="14"/>
  <c r="L6" i="14"/>
  <c r="K6" i="14"/>
  <c r="R6" i="14" s="1"/>
  <c r="N5" i="14"/>
  <c r="L5" i="14"/>
  <c r="K5" i="14"/>
  <c r="N4" i="14"/>
  <c r="L4" i="14"/>
  <c r="K4" i="14"/>
  <c r="R4" i="14" s="1"/>
  <c r="L4" i="4"/>
  <c r="K7" i="4"/>
  <c r="I12" i="4"/>
  <c r="K19" i="4"/>
  <c r="K18" i="4"/>
  <c r="K17" i="4"/>
  <c r="K16" i="4"/>
  <c r="K14" i="4"/>
  <c r="K13" i="4"/>
  <c r="K12" i="4"/>
  <c r="K11" i="4"/>
  <c r="K9" i="4"/>
  <c r="K8" i="4"/>
  <c r="J17" i="4"/>
  <c r="J18" i="4"/>
  <c r="J19" i="4"/>
  <c r="I17" i="4"/>
  <c r="I18" i="4"/>
  <c r="I19" i="4"/>
  <c r="O5" i="14" l="1"/>
  <c r="T5" i="14" s="1"/>
  <c r="R18" i="14"/>
  <c r="R16" i="14"/>
  <c r="R17" i="14"/>
  <c r="R5" i="14"/>
  <c r="T10" i="14"/>
  <c r="S2" i="14"/>
  <c r="O19" i="14"/>
  <c r="T19" i="14" s="1"/>
  <c r="O6" i="14"/>
  <c r="T6" i="14" s="1"/>
  <c r="O7" i="14"/>
  <c r="T7" i="14" s="1"/>
  <c r="O8" i="14"/>
  <c r="T8" i="14" s="1"/>
  <c r="O9" i="14"/>
  <c r="T9" i="14" s="1"/>
  <c r="O11" i="14"/>
  <c r="T11" i="14" s="1"/>
  <c r="O12" i="14"/>
  <c r="T12" i="14" s="1"/>
  <c r="O13" i="14"/>
  <c r="T13" i="14" s="1"/>
  <c r="O14" i="14"/>
  <c r="T14" i="14" s="1"/>
  <c r="O4" i="14"/>
  <c r="T4" i="14" s="1"/>
  <c r="O15" i="14"/>
  <c r="T15" i="14" s="1"/>
  <c r="Q17" i="14"/>
  <c r="P17" i="14"/>
  <c r="P18" i="14"/>
  <c r="Q18" i="14"/>
  <c r="Q8" i="14"/>
  <c r="P11" i="14"/>
  <c r="P5" i="14"/>
  <c r="P16" i="14"/>
  <c r="Q16" i="14"/>
  <c r="Q6" i="14"/>
  <c r="Q4" i="14"/>
  <c r="Q15" i="14"/>
  <c r="Q10" i="14"/>
  <c r="L9" i="4"/>
  <c r="L5" i="4"/>
  <c r="L6" i="4"/>
  <c r="L7" i="4"/>
  <c r="L8" i="4"/>
  <c r="L10" i="4"/>
  <c r="L11" i="4"/>
  <c r="L12" i="4"/>
  <c r="L13" i="4"/>
  <c r="L14" i="4"/>
  <c r="L15" i="4"/>
  <c r="L16" i="4"/>
  <c r="L17" i="4"/>
  <c r="M17" i="4" s="1"/>
  <c r="L18" i="4"/>
  <c r="M18" i="4" s="1"/>
  <c r="L19" i="4"/>
  <c r="M19" i="4" s="1"/>
  <c r="J16" i="4"/>
  <c r="J15" i="4"/>
  <c r="J14" i="4"/>
  <c r="J13" i="4"/>
  <c r="J12" i="4"/>
  <c r="J11" i="4"/>
  <c r="J10" i="4"/>
  <c r="J9" i="4"/>
  <c r="J8" i="4"/>
  <c r="J7" i="4"/>
  <c r="J6" i="4"/>
  <c r="J5" i="4"/>
  <c r="J4" i="4"/>
  <c r="I11" i="4"/>
  <c r="I10" i="4"/>
  <c r="I9" i="4"/>
  <c r="I6" i="4"/>
  <c r="I4" i="4"/>
  <c r="I14" i="4"/>
  <c r="I13" i="4"/>
  <c r="I8" i="4"/>
  <c r="I7" i="4"/>
  <c r="I16" i="4"/>
  <c r="I5" i="4"/>
  <c r="P12" i="14" l="1"/>
  <c r="P4" i="14"/>
  <c r="P6" i="14"/>
  <c r="Q5" i="14"/>
  <c r="Q11" i="14"/>
  <c r="R2" i="14"/>
  <c r="P7" i="14"/>
  <c r="Q14" i="14"/>
  <c r="Q9" i="14"/>
  <c r="P9" i="14"/>
  <c r="P14" i="14"/>
  <c r="T2" i="14"/>
  <c r="U2" i="14" s="1"/>
  <c r="P19" i="14"/>
  <c r="Q7" i="14"/>
  <c r="Q19" i="14"/>
  <c r="P13" i="14"/>
  <c r="Q13" i="14"/>
  <c r="P15" i="14"/>
  <c r="Q12" i="14"/>
  <c r="P8" i="14"/>
  <c r="M4" i="4"/>
  <c r="N19" i="4"/>
  <c r="O19" i="4"/>
  <c r="N18" i="4"/>
  <c r="O18" i="4"/>
  <c r="N17" i="4"/>
  <c r="O17" i="4"/>
  <c r="M15" i="4"/>
  <c r="O15" i="4" s="1"/>
  <c r="M6" i="4"/>
  <c r="O6" i="4" s="1"/>
  <c r="M8" i="4"/>
  <c r="O8" i="4" s="1"/>
  <c r="M11" i="4"/>
  <c r="O11" i="4" s="1"/>
  <c r="M12" i="4"/>
  <c r="N12" i="4" s="1"/>
  <c r="M5" i="4"/>
  <c r="O5" i="4" s="1"/>
  <c r="M16" i="4"/>
  <c r="N16" i="4" s="1"/>
  <c r="M13" i="4"/>
  <c r="N13" i="4" s="1"/>
  <c r="M9" i="4"/>
  <c r="N9" i="4" s="1"/>
  <c r="M7" i="4"/>
  <c r="O7" i="4" s="1"/>
  <c r="M14" i="4"/>
  <c r="O14" i="4" s="1"/>
  <c r="M10" i="4"/>
  <c r="N10" i="4" s="1"/>
  <c r="N5" i="4" l="1"/>
  <c r="O10" i="4"/>
  <c r="N11" i="4"/>
  <c r="N14" i="4"/>
  <c r="N8" i="4"/>
  <c r="N7" i="4"/>
  <c r="N6" i="4"/>
  <c r="O16" i="4"/>
  <c r="O13" i="4"/>
  <c r="O12" i="4"/>
  <c r="N15" i="4"/>
  <c r="O9" i="4"/>
  <c r="N4" i="4"/>
  <c r="O4" i="4"/>
</calcChain>
</file>

<file path=xl/sharedStrings.xml><?xml version="1.0" encoding="utf-8"?>
<sst xmlns="http://schemas.openxmlformats.org/spreadsheetml/2006/main" count="71" uniqueCount="39">
  <si>
    <t>a8582f32-058b-4839-85af-00cf687ecdf9</t>
  </si>
  <si>
    <t>SKU</t>
  </si>
  <si>
    <t>Título</t>
  </si>
  <si>
    <t>Quantidade
(Obligatorio)</t>
  </si>
  <si>
    <t>Preço
(Obligatorio)</t>
  </si>
  <si>
    <t>Combo</t>
  </si>
  <si>
    <t>Taxa</t>
  </si>
  <si>
    <t>Custo Unitário</t>
  </si>
  <si>
    <t>Custo Total</t>
  </si>
  <si>
    <t>Custo ML</t>
  </si>
  <si>
    <t>Impostos</t>
  </si>
  <si>
    <t>Lucro</t>
  </si>
  <si>
    <t>Margem Op</t>
  </si>
  <si>
    <t>Retorno</t>
  </si>
  <si>
    <t>Custo ML Fixo</t>
  </si>
  <si>
    <t>Castanha Hidratante</t>
  </si>
  <si>
    <t xml:space="preserve">Sabonete Sortidos </t>
  </si>
  <si>
    <t>Bolsa MMBB</t>
  </si>
  <si>
    <t>Homem Sagaz Colônia</t>
  </si>
  <si>
    <t>Presente MMBB Sabonete</t>
  </si>
  <si>
    <t>Sintonia Noite Colônia</t>
  </si>
  <si>
    <t>Luna Hidratante</t>
  </si>
  <si>
    <t>Combo Essencial Exclusivo Colônia</t>
  </si>
  <si>
    <t>Ília Secreto Colônia</t>
  </si>
  <si>
    <t>Kriska Jeans Colônia</t>
  </si>
  <si>
    <t>Kaiak K+ Colônia</t>
  </si>
  <si>
    <t>Combo Macadamia Sabonete</t>
  </si>
  <si>
    <t>Kit Kaiak Colônia</t>
  </si>
  <si>
    <t>Kit Luna Colônia</t>
  </si>
  <si>
    <t>Kit Natura Homem Colônia</t>
  </si>
  <si>
    <t>Presente Paz e Humor Colônia</t>
  </si>
  <si>
    <t>Preço Natal</t>
  </si>
  <si>
    <t>Investimento</t>
  </si>
  <si>
    <t>Faturamento</t>
  </si>
  <si>
    <t>Full</t>
  </si>
  <si>
    <t>Classico</t>
  </si>
  <si>
    <t>Premium</t>
  </si>
  <si>
    <t>ok</t>
  </si>
  <si>
    <t>Sintonia Colônia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</si>
</sst>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0"/>
      <color rgb="FF00000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158"/>
      </patternFill>
    </fill>
    <fill>
      <patternFill patternType="solid">
        <fgColor rgb="FFF6B26B"/>
      </patternFill>
    </fill>
    <fill>
      <patternFill patternType="solid">
        <fgColor rgb="FF93C47D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48">
    <xf numFmtId="49" fontId="0" fillId="0" borderId="0" xfId="0" applyNumberFormat="1" applyFont="1" applyAlignment="1"/>
    <xf numFmtId="0" fontId="2" fillId="0" borderId="0" xfId="0" applyFont="1" applyBorder="1" applyProtection="1"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4" fillId="3" borderId="0" xfId="0" applyFont="1" applyFill="1" applyAlignment="1" applyProtection="1">
      <alignment horizontal="center" vertical="center" wrapText="1"/>
      <protection locked="0"/>
    </xf>
    <xf numFmtId="0" fontId="3" fillId="4" borderId="0" xfId="0" applyFont="1" applyFill="1" applyAlignment="1" applyProtection="1">
      <alignment horizontal="center" vertical="center" wrapText="1"/>
      <protection locked="0"/>
    </xf>
    <xf numFmtId="0" fontId="0" fillId="0" borderId="0" xfId="0" applyNumberFormat="1" applyFont="1" applyAlignment="1"/>
    <xf numFmtId="0" fontId="7" fillId="4" borderId="0" xfId="0" applyFont="1" applyFill="1" applyAlignment="1" applyProtection="1">
      <alignment horizontal="center" vertical="center" wrapText="1"/>
      <protection locked="0"/>
    </xf>
    <xf numFmtId="0" fontId="7" fillId="4" borderId="0" xfId="0" applyNumberFormat="1" applyFont="1" applyFill="1" applyAlignment="1" applyProtection="1">
      <alignment horizontal="center" vertical="center" wrapText="1"/>
      <protection locked="0"/>
    </xf>
    <xf numFmtId="9" fontId="0" fillId="0" borderId="0" xfId="0" applyNumberFormat="1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/>
      <protection locked="0"/>
    </xf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/>
    <xf numFmtId="49" fontId="0" fillId="0" borderId="0" xfId="0" applyNumberFormat="1" applyFont="1" applyAlignment="1"/>
    <xf numFmtId="49" fontId="0" fillId="0" borderId="0" xfId="0" applyNumberFormat="1" applyFont="1" applyAlignment="1"/>
    <xf numFmtId="0" fontId="1" fillId="5" borderId="1" xfId="0" applyFont="1" applyFill="1" applyBorder="1" applyAlignment="1">
      <alignment horizontal="left" vertical="center"/>
    </xf>
    <xf numFmtId="9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2" fontId="1" fillId="0" borderId="0" xfId="0" applyNumberFormat="1" applyFont="1" applyAlignment="1"/>
    <xf numFmtId="10" fontId="1" fillId="0" borderId="0" xfId="1" applyNumberFormat="1" applyFont="1" applyAlignment="1">
      <alignment horizontal="center"/>
    </xf>
    <xf numFmtId="0" fontId="1" fillId="5" borderId="1" xfId="0" applyFont="1" applyFill="1" applyBorder="1" applyAlignment="1" applyProtection="1">
      <alignment horizontal="left" vertical="center"/>
      <protection locked="0"/>
    </xf>
    <xf numFmtId="0" fontId="1" fillId="5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 applyProtection="1">
      <alignment horizontal="left" vertical="center"/>
      <protection locked="0"/>
    </xf>
    <xf numFmtId="0" fontId="1" fillId="0" borderId="1" xfId="0" applyFont="1" applyFill="1" applyBorder="1" applyAlignment="1">
      <alignment horizontal="justify" vertical="center" wrapText="1"/>
    </xf>
    <xf numFmtId="0" fontId="5" fillId="0" borderId="0" xfId="0" applyFont="1" applyFill="1" applyAlignment="1" applyProtection="1">
      <alignment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44" fontId="1" fillId="0" borderId="0" xfId="2" applyFont="1" applyAlignment="1"/>
    <xf numFmtId="44" fontId="0" fillId="0" borderId="0" xfId="0" applyNumberFormat="1" applyFont="1" applyAlignment="1"/>
    <xf numFmtId="0" fontId="3" fillId="4" borderId="0" xfId="0" applyNumberFormat="1" applyFont="1" applyFill="1" applyAlignment="1" applyProtection="1">
      <alignment horizontal="center" vertical="center" wrapText="1"/>
      <protection locked="0"/>
    </xf>
    <xf numFmtId="9" fontId="0" fillId="0" borderId="2" xfId="1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 vertical="center"/>
      <protection locked="0"/>
    </xf>
    <xf numFmtId="0" fontId="1" fillId="6" borderId="1" xfId="0" applyFont="1" applyFill="1" applyBorder="1" applyAlignment="1">
      <alignment horizontal="center" vertical="center"/>
    </xf>
    <xf numFmtId="0" fontId="3" fillId="0" borderId="0" xfId="0" applyFont="1" applyFill="1" applyAlignment="1" applyProtection="1">
      <alignment vertical="center" wrapText="1"/>
      <protection locked="0"/>
    </xf>
    <xf numFmtId="0" fontId="1" fillId="5" borderId="1" xfId="0" applyNumberFormat="1" applyFont="1" applyFill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/>
      <protection locked="0"/>
    </xf>
    <xf numFmtId="9" fontId="1" fillId="5" borderId="1" xfId="0" applyNumberFormat="1" applyFont="1" applyFill="1" applyBorder="1" applyAlignment="1" applyProtection="1">
      <alignment horizontal="center" vertical="center"/>
      <protection locked="0"/>
    </xf>
    <xf numFmtId="0" fontId="1" fillId="5" borderId="0" xfId="0" applyNumberFormat="1" applyFont="1" applyFill="1" applyAlignment="1">
      <alignment horizontal="center"/>
    </xf>
    <xf numFmtId="0" fontId="1" fillId="5" borderId="0" xfId="0" applyNumberFormat="1" applyFont="1" applyFill="1" applyAlignment="1"/>
    <xf numFmtId="2" fontId="1" fillId="5" borderId="0" xfId="0" applyNumberFormat="1" applyFont="1" applyFill="1" applyAlignment="1"/>
    <xf numFmtId="10" fontId="1" fillId="5" borderId="0" xfId="1" applyNumberFormat="1" applyFont="1" applyFill="1" applyAlignment="1">
      <alignment horizontal="center"/>
    </xf>
    <xf numFmtId="44" fontId="1" fillId="5" borderId="0" xfId="2" applyFont="1" applyFill="1" applyAlignment="1"/>
    <xf numFmtId="0" fontId="1" fillId="5" borderId="1" xfId="0" applyFont="1" applyFill="1" applyBorder="1" applyAlignment="1">
      <alignment horizontal="center" vertical="center"/>
    </xf>
    <xf numFmtId="49" fontId="0" fillId="0" borderId="0" xfId="0" applyNumberFormat="1" applyFont="1" applyAlignment="1"/>
  </cellXfs>
  <cellStyles count="3">
    <cellStyle name="Moeda" xfId="2" builtinId="4"/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>
    <row r="1" spans="1:1" x14ac:dyDescent="0.2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AC517-CDFC-4753-8F05-05C377B122CA}">
  <dimension ref="A1:O19"/>
  <sheetViews>
    <sheetView workbookViewId="0">
      <pane ySplit="3" topLeftCell="A4" activePane="bottomLeft" state="frozen"/>
      <selection activeCell="A2" sqref="A2"/>
      <selection pane="bottomLeft" activeCell="D4" sqref="D4:D19"/>
    </sheetView>
  </sheetViews>
  <sheetFormatPr defaultRowHeight="12.75" x14ac:dyDescent="0.2"/>
  <cols>
    <col min="1" max="1" width="9.42578125" style="12" bestFit="1" customWidth="1"/>
    <col min="2" max="2" width="31.42578125" bestFit="1" customWidth="1"/>
    <col min="3" max="3" width="16.85546875" bestFit="1" customWidth="1"/>
    <col min="4" max="4" width="13.85546875" customWidth="1"/>
    <col min="5" max="5" width="12.7109375" style="14" customWidth="1"/>
    <col min="6" max="6" width="10.140625" bestFit="1" customWidth="1"/>
    <col min="7" max="7" width="12" bestFit="1" customWidth="1"/>
    <col min="8" max="8" width="11" customWidth="1"/>
    <col min="9" max="9" width="12.140625" customWidth="1"/>
    <col min="10" max="10" width="13.85546875" style="5" bestFit="1" customWidth="1"/>
    <col min="11" max="11" width="10.28515625" style="5" customWidth="1"/>
    <col min="12" max="12" width="13.5703125" style="5" bestFit="1" customWidth="1"/>
    <col min="13" max="13" width="10.7109375" style="5" bestFit="1" customWidth="1"/>
    <col min="14" max="14" width="16.140625" style="5" bestFit="1" customWidth="1"/>
    <col min="15" max="15" width="12.7109375" style="5" bestFit="1" customWidth="1"/>
    <col min="16" max="16384" width="9.140625" style="5"/>
  </cols>
  <sheetData>
    <row r="1" spans="1:15" customFormat="1" x14ac:dyDescent="0.2">
      <c r="A1" s="11"/>
      <c r="B1" s="1"/>
      <c r="C1" s="1"/>
      <c r="D1" s="1"/>
      <c r="E1" s="1"/>
      <c r="F1" s="1"/>
      <c r="K1" s="13"/>
    </row>
    <row r="2" spans="1:15" ht="12.75" customHeight="1" x14ac:dyDescent="0.2">
      <c r="A2" s="47"/>
      <c r="B2" s="47"/>
      <c r="C2" s="29"/>
      <c r="D2" s="29"/>
      <c r="L2" s="8">
        <v>0.1</v>
      </c>
    </row>
    <row r="3" spans="1:15" ht="25.5" x14ac:dyDescent="0.2">
      <c r="A3" s="2" t="s">
        <v>1</v>
      </c>
      <c r="B3" s="2" t="s">
        <v>2</v>
      </c>
      <c r="C3" s="3" t="s">
        <v>3</v>
      </c>
      <c r="D3" s="3" t="s">
        <v>4</v>
      </c>
      <c r="E3" s="30" t="s">
        <v>31</v>
      </c>
      <c r="F3" s="4" t="s">
        <v>6</v>
      </c>
      <c r="G3" s="4" t="s">
        <v>5</v>
      </c>
      <c r="H3" s="6" t="s">
        <v>7</v>
      </c>
      <c r="I3" s="6" t="s">
        <v>8</v>
      </c>
      <c r="J3" s="6" t="s">
        <v>9</v>
      </c>
      <c r="K3" s="4" t="s">
        <v>14</v>
      </c>
      <c r="L3" s="7" t="s">
        <v>10</v>
      </c>
      <c r="M3" s="7" t="s">
        <v>11</v>
      </c>
      <c r="N3" s="7" t="s">
        <v>12</v>
      </c>
      <c r="O3" s="7" t="s">
        <v>13</v>
      </c>
    </row>
    <row r="4" spans="1:15" s="18" customFormat="1" x14ac:dyDescent="0.2">
      <c r="A4" s="10"/>
      <c r="B4" s="16" t="s">
        <v>15</v>
      </c>
      <c r="C4" s="9"/>
      <c r="D4" s="24">
        <v>42.9</v>
      </c>
      <c r="E4" s="24">
        <v>24.9</v>
      </c>
      <c r="F4" s="17">
        <v>0.12</v>
      </c>
      <c r="G4" s="19">
        <v>1</v>
      </c>
      <c r="H4" s="18">
        <v>-16.18</v>
      </c>
      <c r="I4" s="18">
        <f t="shared" ref="I4:I14" si="0">G4*H4</f>
        <v>-16.18</v>
      </c>
      <c r="J4" s="20">
        <f t="shared" ref="J4:J16" si="1">(D4*F4)*-1</f>
        <v>-5.1479999999999997</v>
      </c>
      <c r="K4" s="20">
        <v>0</v>
      </c>
      <c r="L4" s="20">
        <f t="shared" ref="L4:L19" si="2">(D4*$L$2)*-1</f>
        <v>-4.29</v>
      </c>
      <c r="M4" s="20">
        <f t="shared" ref="M4:M19" si="3">D4+I4+J4+K4+L4</f>
        <v>17.282</v>
      </c>
      <c r="N4" s="21">
        <f t="shared" ref="N4:N19" si="4">(M4/D4)</f>
        <v>0.40284382284382286</v>
      </c>
      <c r="O4" s="21">
        <f>(M4/I4)*-1</f>
        <v>1.0681087762669963</v>
      </c>
    </row>
    <row r="5" spans="1:15" s="18" customFormat="1" x14ac:dyDescent="0.2">
      <c r="A5" s="10"/>
      <c r="B5" s="16" t="s">
        <v>16</v>
      </c>
      <c r="C5" s="9"/>
      <c r="D5" s="24">
        <v>26.2</v>
      </c>
      <c r="E5" s="24">
        <v>23.5</v>
      </c>
      <c r="F5" s="17">
        <v>0.12</v>
      </c>
      <c r="G5" s="19">
        <v>1</v>
      </c>
      <c r="H5" s="18">
        <v>-15.27</v>
      </c>
      <c r="I5" s="18">
        <f t="shared" si="0"/>
        <v>-15.27</v>
      </c>
      <c r="J5" s="20">
        <f t="shared" si="1"/>
        <v>-3.1439999999999997</v>
      </c>
      <c r="K5" s="20">
        <v>0</v>
      </c>
      <c r="L5" s="20">
        <f t="shared" si="2"/>
        <v>-2.62</v>
      </c>
      <c r="M5" s="20">
        <f t="shared" si="3"/>
        <v>5.1659999999999995</v>
      </c>
      <c r="N5" s="21">
        <f t="shared" si="4"/>
        <v>0.19717557251908396</v>
      </c>
      <c r="O5" s="21">
        <f t="shared" ref="O5:O19" si="5">(M5/I5)*-1</f>
        <v>0.33831041257367384</v>
      </c>
    </row>
    <row r="6" spans="1:15" s="18" customFormat="1" x14ac:dyDescent="0.2">
      <c r="A6" s="10"/>
      <c r="B6" s="16" t="s">
        <v>19</v>
      </c>
      <c r="C6" s="9"/>
      <c r="D6" s="24">
        <v>143.9</v>
      </c>
      <c r="E6" s="24">
        <v>99.9</v>
      </c>
      <c r="F6" s="17">
        <v>0.12</v>
      </c>
      <c r="G6" s="19">
        <v>1</v>
      </c>
      <c r="H6" s="18">
        <v>-64.930000000000007</v>
      </c>
      <c r="I6" s="18">
        <f t="shared" si="0"/>
        <v>-64.930000000000007</v>
      </c>
      <c r="J6" s="20">
        <f t="shared" si="1"/>
        <v>-17.268000000000001</v>
      </c>
      <c r="K6" s="20">
        <v>0</v>
      </c>
      <c r="L6" s="20">
        <f t="shared" si="2"/>
        <v>-14.39</v>
      </c>
      <c r="M6" s="20">
        <f t="shared" si="3"/>
        <v>47.311999999999998</v>
      </c>
      <c r="N6" s="21">
        <f t="shared" si="4"/>
        <v>0.32878387769284223</v>
      </c>
      <c r="O6" s="21">
        <f t="shared" si="5"/>
        <v>0.72866163560757724</v>
      </c>
    </row>
    <row r="7" spans="1:15" s="18" customFormat="1" x14ac:dyDescent="0.2">
      <c r="A7" s="10"/>
      <c r="B7" s="27" t="s">
        <v>17</v>
      </c>
      <c r="C7" s="9"/>
      <c r="D7" s="24">
        <v>296.89999999999998</v>
      </c>
      <c r="E7" s="24">
        <v>199.9</v>
      </c>
      <c r="F7" s="17">
        <v>0.14000000000000001</v>
      </c>
      <c r="G7" s="19">
        <v>1</v>
      </c>
      <c r="H7" s="18">
        <v>-129.93</v>
      </c>
      <c r="I7" s="18">
        <f t="shared" si="0"/>
        <v>-129.93</v>
      </c>
      <c r="J7" s="20">
        <f t="shared" si="1"/>
        <v>-41.566000000000003</v>
      </c>
      <c r="K7" s="20">
        <f>IF(D7&lt;=79,-5,0)</f>
        <v>0</v>
      </c>
      <c r="L7" s="20">
        <f t="shared" si="2"/>
        <v>-29.689999999999998</v>
      </c>
      <c r="M7" s="20">
        <f t="shared" si="3"/>
        <v>95.71399999999997</v>
      </c>
      <c r="N7" s="21">
        <f t="shared" si="4"/>
        <v>0.3223779050185247</v>
      </c>
      <c r="O7" s="21">
        <f t="shared" si="5"/>
        <v>0.73665820056953712</v>
      </c>
    </row>
    <row r="8" spans="1:15" s="18" customFormat="1" x14ac:dyDescent="0.2">
      <c r="A8" s="10"/>
      <c r="B8" s="22" t="s">
        <v>18</v>
      </c>
      <c r="C8" s="9"/>
      <c r="D8" s="24">
        <v>130.69999999999999</v>
      </c>
      <c r="E8" s="24">
        <v>79.900000000000006</v>
      </c>
      <c r="F8" s="17">
        <v>0.12</v>
      </c>
      <c r="G8" s="19">
        <v>1</v>
      </c>
      <c r="H8" s="18">
        <v>-51.93</v>
      </c>
      <c r="I8" s="18">
        <f t="shared" si="0"/>
        <v>-51.93</v>
      </c>
      <c r="J8" s="20">
        <f t="shared" si="1"/>
        <v>-15.683999999999997</v>
      </c>
      <c r="K8" s="20">
        <f>IF(D8&lt;=79,-5,0)</f>
        <v>0</v>
      </c>
      <c r="L8" s="20">
        <f t="shared" si="2"/>
        <v>-13.07</v>
      </c>
      <c r="M8" s="20">
        <f t="shared" si="3"/>
        <v>50.015999999999984</v>
      </c>
      <c r="N8" s="21">
        <f t="shared" si="4"/>
        <v>0.3826778882938025</v>
      </c>
      <c r="O8" s="21">
        <f t="shared" si="5"/>
        <v>0.96314269208549941</v>
      </c>
    </row>
    <row r="9" spans="1:15" s="18" customFormat="1" x14ac:dyDescent="0.2">
      <c r="A9" s="9"/>
      <c r="B9" s="22" t="s">
        <v>20</v>
      </c>
      <c r="C9" s="9"/>
      <c r="D9" s="24">
        <v>170.8</v>
      </c>
      <c r="E9" s="24">
        <v>109.9</v>
      </c>
      <c r="F9" s="17">
        <v>0.12</v>
      </c>
      <c r="G9" s="19">
        <v>1</v>
      </c>
      <c r="H9" s="18">
        <v>-71.430000000000007</v>
      </c>
      <c r="I9" s="18">
        <f t="shared" si="0"/>
        <v>-71.430000000000007</v>
      </c>
      <c r="J9" s="20">
        <f t="shared" si="1"/>
        <v>-20.496000000000002</v>
      </c>
      <c r="K9" s="20">
        <f>IF(D9&lt;=79,-5,0)</f>
        <v>0</v>
      </c>
      <c r="L9" s="20">
        <f t="shared" si="2"/>
        <v>-17.080000000000002</v>
      </c>
      <c r="M9" s="20">
        <f t="shared" si="3"/>
        <v>61.793999999999997</v>
      </c>
      <c r="N9" s="21">
        <f t="shared" si="4"/>
        <v>0.361791569086651</v>
      </c>
      <c r="O9" s="21">
        <f t="shared" si="5"/>
        <v>0.86509869802603934</v>
      </c>
    </row>
    <row r="10" spans="1:15" s="18" customFormat="1" x14ac:dyDescent="0.2">
      <c r="A10" s="10"/>
      <c r="B10" s="22" t="s">
        <v>21</v>
      </c>
      <c r="C10" s="9"/>
      <c r="D10" s="24">
        <v>58.7</v>
      </c>
      <c r="E10" s="24">
        <v>54.9</v>
      </c>
      <c r="F10" s="17">
        <v>0.12</v>
      </c>
      <c r="G10" s="19">
        <v>1</v>
      </c>
      <c r="H10" s="18">
        <v>-35.68</v>
      </c>
      <c r="I10" s="18">
        <f t="shared" si="0"/>
        <v>-35.68</v>
      </c>
      <c r="J10" s="20">
        <f t="shared" si="1"/>
        <v>-7.0440000000000005</v>
      </c>
      <c r="K10" s="20">
        <v>0</v>
      </c>
      <c r="L10" s="20">
        <f t="shared" si="2"/>
        <v>-5.870000000000001</v>
      </c>
      <c r="M10" s="20">
        <f t="shared" si="3"/>
        <v>10.106000000000002</v>
      </c>
      <c r="N10" s="21">
        <f t="shared" si="4"/>
        <v>0.17216354344122659</v>
      </c>
      <c r="O10" s="21">
        <f t="shared" si="5"/>
        <v>0.28323991031390139</v>
      </c>
    </row>
    <row r="11" spans="1:15" s="18" customFormat="1" x14ac:dyDescent="0.2">
      <c r="A11" s="9"/>
      <c r="B11" s="22" t="s">
        <v>22</v>
      </c>
      <c r="C11" s="9"/>
      <c r="D11" s="24">
        <v>272.89999999999998</v>
      </c>
      <c r="E11" s="24">
        <v>169.9</v>
      </c>
      <c r="F11" s="17">
        <v>0.12</v>
      </c>
      <c r="G11" s="19">
        <v>1</v>
      </c>
      <c r="H11" s="18">
        <v>-110.43</v>
      </c>
      <c r="I11" s="18">
        <f t="shared" si="0"/>
        <v>-110.43</v>
      </c>
      <c r="J11" s="20">
        <f t="shared" si="1"/>
        <v>-32.747999999999998</v>
      </c>
      <c r="K11" s="20">
        <f t="shared" ref="K11:K14" si="6">IF(D11&lt;=79,-5,0)</f>
        <v>0</v>
      </c>
      <c r="L11" s="20">
        <f t="shared" si="2"/>
        <v>-27.29</v>
      </c>
      <c r="M11" s="20">
        <f t="shared" si="3"/>
        <v>102.43199999999999</v>
      </c>
      <c r="N11" s="21">
        <f t="shared" si="4"/>
        <v>0.37534628068889703</v>
      </c>
      <c r="O11" s="21">
        <f t="shared" si="5"/>
        <v>0.92757402879652251</v>
      </c>
    </row>
    <row r="12" spans="1:15" s="18" customFormat="1" x14ac:dyDescent="0.2">
      <c r="A12" s="10"/>
      <c r="B12" s="22" t="s">
        <v>23</v>
      </c>
      <c r="C12" s="9"/>
      <c r="D12" s="24">
        <v>214.8</v>
      </c>
      <c r="E12" s="24">
        <v>139.9</v>
      </c>
      <c r="F12" s="17">
        <v>0.12</v>
      </c>
      <c r="G12" s="19">
        <v>1</v>
      </c>
      <c r="H12" s="18">
        <v>-90.93</v>
      </c>
      <c r="I12" s="18">
        <f>G12*H12</f>
        <v>-90.93</v>
      </c>
      <c r="J12" s="20">
        <f t="shared" si="1"/>
        <v>-25.776</v>
      </c>
      <c r="K12" s="20">
        <f t="shared" si="6"/>
        <v>0</v>
      </c>
      <c r="L12" s="20">
        <f t="shared" si="2"/>
        <v>-21.480000000000004</v>
      </c>
      <c r="M12" s="20">
        <f t="shared" si="3"/>
        <v>76.614000000000004</v>
      </c>
      <c r="N12" s="21">
        <f t="shared" si="4"/>
        <v>0.35667597765363129</v>
      </c>
      <c r="O12" s="21">
        <f t="shared" si="5"/>
        <v>0.8425602111514352</v>
      </c>
    </row>
    <row r="13" spans="1:15" s="18" customFormat="1" x14ac:dyDescent="0.2">
      <c r="A13" s="10"/>
      <c r="B13" s="22" t="s">
        <v>24</v>
      </c>
      <c r="C13" s="9"/>
      <c r="D13" s="24">
        <v>99.9</v>
      </c>
      <c r="E13" s="24">
        <v>79.900000000000006</v>
      </c>
      <c r="F13" s="17">
        <v>0.12</v>
      </c>
      <c r="G13" s="19">
        <v>1</v>
      </c>
      <c r="H13" s="18">
        <v>-51.93</v>
      </c>
      <c r="I13" s="18">
        <f t="shared" si="0"/>
        <v>-51.93</v>
      </c>
      <c r="J13" s="20">
        <f t="shared" si="1"/>
        <v>-11.988</v>
      </c>
      <c r="K13" s="20">
        <f t="shared" si="6"/>
        <v>0</v>
      </c>
      <c r="L13" s="20">
        <f t="shared" si="2"/>
        <v>-9.990000000000002</v>
      </c>
      <c r="M13" s="20">
        <f t="shared" si="3"/>
        <v>25.992000000000004</v>
      </c>
      <c r="N13" s="21">
        <f t="shared" si="4"/>
        <v>0.26018018018018019</v>
      </c>
      <c r="O13" s="21">
        <f t="shared" si="5"/>
        <v>0.50051993067590994</v>
      </c>
    </row>
    <row r="14" spans="1:15" s="18" customFormat="1" x14ac:dyDescent="0.2">
      <c r="A14" s="10"/>
      <c r="B14" s="22" t="s">
        <v>25</v>
      </c>
      <c r="C14" s="9"/>
      <c r="D14" s="24">
        <v>234.9</v>
      </c>
      <c r="E14" s="24">
        <v>189.9</v>
      </c>
      <c r="F14" s="17">
        <v>0.12</v>
      </c>
      <c r="G14" s="19">
        <v>1</v>
      </c>
      <c r="H14" s="18">
        <v>-123.43</v>
      </c>
      <c r="I14" s="18">
        <f t="shared" si="0"/>
        <v>-123.43</v>
      </c>
      <c r="J14" s="20">
        <f t="shared" si="1"/>
        <v>-28.187999999999999</v>
      </c>
      <c r="K14" s="20">
        <f t="shared" si="6"/>
        <v>0</v>
      </c>
      <c r="L14" s="20">
        <f t="shared" si="2"/>
        <v>-23.490000000000002</v>
      </c>
      <c r="M14" s="20">
        <f t="shared" si="3"/>
        <v>59.791999999999994</v>
      </c>
      <c r="N14" s="21">
        <f t="shared" si="4"/>
        <v>0.2545423584504044</v>
      </c>
      <c r="O14" s="21">
        <f t="shared" si="5"/>
        <v>0.48442031920926831</v>
      </c>
    </row>
    <row r="15" spans="1:15" s="18" customFormat="1" x14ac:dyDescent="0.2">
      <c r="A15" s="10"/>
      <c r="B15" s="23" t="s">
        <v>26</v>
      </c>
      <c r="C15" s="9"/>
      <c r="D15" s="25">
        <v>129.69999999999999</v>
      </c>
      <c r="E15" s="25">
        <v>84.9</v>
      </c>
      <c r="F15" s="17">
        <v>0.12</v>
      </c>
      <c r="G15" s="19">
        <v>1</v>
      </c>
      <c r="H15" s="18">
        <v>-55.18</v>
      </c>
      <c r="I15" s="18">
        <v>-11.36</v>
      </c>
      <c r="J15" s="20">
        <f t="shared" si="1"/>
        <v>-15.563999999999998</v>
      </c>
      <c r="K15" s="20">
        <v>0</v>
      </c>
      <c r="L15" s="20">
        <f t="shared" si="2"/>
        <v>-12.969999999999999</v>
      </c>
      <c r="M15" s="20">
        <f t="shared" si="3"/>
        <v>89.805999999999997</v>
      </c>
      <c r="N15" s="21">
        <f t="shared" si="4"/>
        <v>0.69241326137239789</v>
      </c>
      <c r="O15" s="21">
        <f t="shared" si="5"/>
        <v>7.9054577464788736</v>
      </c>
    </row>
    <row r="16" spans="1:15" s="18" customFormat="1" x14ac:dyDescent="0.2">
      <c r="A16" s="10"/>
      <c r="B16" s="22" t="s">
        <v>27</v>
      </c>
      <c r="C16" s="9"/>
      <c r="D16" s="24">
        <v>229.7</v>
      </c>
      <c r="E16" s="24">
        <v>139.9</v>
      </c>
      <c r="F16" s="17">
        <v>0.12</v>
      </c>
      <c r="G16" s="19">
        <v>1</v>
      </c>
      <c r="H16" s="18">
        <v>-90.93</v>
      </c>
      <c r="I16" s="18">
        <f>G16*H16</f>
        <v>-90.93</v>
      </c>
      <c r="J16" s="20">
        <f t="shared" si="1"/>
        <v>-27.563999999999997</v>
      </c>
      <c r="K16" s="20">
        <f t="shared" ref="K16:K19" si="7">IF(D16&lt;=79,-5,0)</f>
        <v>0</v>
      </c>
      <c r="L16" s="20">
        <f t="shared" si="2"/>
        <v>-22.97</v>
      </c>
      <c r="M16" s="20">
        <f t="shared" si="3"/>
        <v>88.23599999999999</v>
      </c>
      <c r="N16" s="21">
        <f t="shared" si="4"/>
        <v>0.3841358293426208</v>
      </c>
      <c r="O16" s="21">
        <f t="shared" si="5"/>
        <v>0.9703728142527217</v>
      </c>
    </row>
    <row r="17" spans="1:15" s="18" customFormat="1" x14ac:dyDescent="0.2">
      <c r="A17" s="10"/>
      <c r="B17" s="23" t="s">
        <v>28</v>
      </c>
      <c r="C17" s="9"/>
      <c r="D17" s="25">
        <v>192.7</v>
      </c>
      <c r="E17" s="25">
        <v>119.9</v>
      </c>
      <c r="F17" s="17">
        <v>0.12</v>
      </c>
      <c r="G17" s="19">
        <v>1</v>
      </c>
      <c r="H17" s="18">
        <v>-77.930000000000007</v>
      </c>
      <c r="I17" s="18">
        <f t="shared" ref="I17:I19" si="8">G17*H17</f>
        <v>-77.930000000000007</v>
      </c>
      <c r="J17" s="20">
        <f t="shared" ref="J17:J19" si="9">(D17*F17)*-1</f>
        <v>-23.123999999999999</v>
      </c>
      <c r="K17" s="20">
        <f t="shared" si="7"/>
        <v>0</v>
      </c>
      <c r="L17" s="20">
        <f t="shared" si="2"/>
        <v>-19.27</v>
      </c>
      <c r="M17" s="20">
        <f t="shared" si="3"/>
        <v>72.375999999999991</v>
      </c>
      <c r="N17" s="21">
        <f t="shared" si="4"/>
        <v>0.37558899844317589</v>
      </c>
      <c r="O17" s="21">
        <f t="shared" si="5"/>
        <v>0.92873091235724348</v>
      </c>
    </row>
    <row r="18" spans="1:15" s="18" customFormat="1" x14ac:dyDescent="0.2">
      <c r="A18" s="10"/>
      <c r="B18" s="16" t="s">
        <v>29</v>
      </c>
      <c r="C18" s="9"/>
      <c r="D18" s="24">
        <v>191.7</v>
      </c>
      <c r="E18" s="24">
        <v>124.9</v>
      </c>
      <c r="F18" s="17">
        <v>0.12</v>
      </c>
      <c r="G18" s="19">
        <v>1</v>
      </c>
      <c r="H18" s="18">
        <v>-81.180000000000007</v>
      </c>
      <c r="I18" s="18">
        <f t="shared" si="8"/>
        <v>-81.180000000000007</v>
      </c>
      <c r="J18" s="20">
        <f t="shared" si="9"/>
        <v>-23.003999999999998</v>
      </c>
      <c r="K18" s="20">
        <f t="shared" si="7"/>
        <v>0</v>
      </c>
      <c r="L18" s="20">
        <f t="shared" si="2"/>
        <v>-19.169999999999998</v>
      </c>
      <c r="M18" s="20">
        <f t="shared" si="3"/>
        <v>68.345999999999989</v>
      </c>
      <c r="N18" s="21">
        <f t="shared" si="4"/>
        <v>0.35652582159624407</v>
      </c>
      <c r="O18" s="21">
        <f t="shared" si="5"/>
        <v>0.84190687361419048</v>
      </c>
    </row>
    <row r="19" spans="1:15" s="18" customFormat="1" x14ac:dyDescent="0.2">
      <c r="A19" s="10"/>
      <c r="B19" s="22" t="s">
        <v>30</v>
      </c>
      <c r="C19" s="9"/>
      <c r="D19" s="24">
        <v>165.8</v>
      </c>
      <c r="E19" s="24">
        <v>114.9</v>
      </c>
      <c r="F19" s="17">
        <v>0.12</v>
      </c>
      <c r="G19" s="19">
        <v>1</v>
      </c>
      <c r="H19" s="18">
        <v>-74.680000000000007</v>
      </c>
      <c r="I19" s="18">
        <f t="shared" si="8"/>
        <v>-74.680000000000007</v>
      </c>
      <c r="J19" s="20">
        <f t="shared" si="9"/>
        <v>-19.896000000000001</v>
      </c>
      <c r="K19" s="20">
        <f t="shared" si="7"/>
        <v>0</v>
      </c>
      <c r="L19" s="20">
        <f t="shared" si="2"/>
        <v>-16.580000000000002</v>
      </c>
      <c r="M19" s="20">
        <f t="shared" si="3"/>
        <v>54.644000000000005</v>
      </c>
      <c r="N19" s="21">
        <f t="shared" si="4"/>
        <v>0.32957780458383595</v>
      </c>
      <c r="O19" s="21">
        <f t="shared" si="5"/>
        <v>0.73170862346009646</v>
      </c>
    </row>
  </sheetData>
  <autoFilter ref="A3:O19" xr:uid="{309AC517-CDFC-4753-8F05-05C377B122CA}"/>
  <mergeCells count="1">
    <mergeCell ref="A2:B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926C3-9AD0-4614-B7BF-58F651FE61EB}">
  <sheetPr>
    <pageSetUpPr fitToPage="1"/>
  </sheetPr>
  <dimension ref="A1:U19"/>
  <sheetViews>
    <sheetView tabSelected="1" workbookViewId="0">
      <pane ySplit="3" topLeftCell="A7" activePane="bottomLeft" state="frozen"/>
      <selection activeCell="A2" sqref="A2"/>
      <selection pane="bottomLeft" activeCell="A14" sqref="A14:XFD14"/>
    </sheetView>
  </sheetViews>
  <sheetFormatPr defaultRowHeight="12.75" x14ac:dyDescent="0.2"/>
  <cols>
    <col min="1" max="1" width="9.42578125" style="12" bestFit="1" customWidth="1"/>
    <col min="2" max="2" width="31.42578125" style="14" bestFit="1" customWidth="1"/>
    <col min="3" max="3" width="16.85546875" style="14" bestFit="1" customWidth="1"/>
    <col min="4" max="4" width="13.85546875" style="14" customWidth="1"/>
    <col min="5" max="6" width="13.85546875" style="15" customWidth="1"/>
    <col min="7" max="7" width="12.7109375" style="14" customWidth="1"/>
    <col min="8" max="8" width="10.140625" style="14" customWidth="1"/>
    <col min="9" max="9" width="12" style="14" hidden="1" customWidth="1"/>
    <col min="10" max="10" width="11" style="14" hidden="1" customWidth="1"/>
    <col min="11" max="11" width="12.140625" style="14" hidden="1" customWidth="1"/>
    <col min="12" max="12" width="13.85546875" style="5" hidden="1" customWidth="1"/>
    <col min="13" max="13" width="10.28515625" style="5" hidden="1" customWidth="1"/>
    <col min="14" max="14" width="13.5703125" style="5" hidden="1" customWidth="1"/>
    <col min="15" max="15" width="10.7109375" style="5" customWidth="1"/>
    <col min="16" max="16" width="16.140625" style="5" customWidth="1"/>
    <col min="17" max="17" width="12.7109375" style="5" bestFit="1" customWidth="1"/>
    <col min="18" max="18" width="13.7109375" style="5" customWidth="1"/>
    <col min="19" max="19" width="15.85546875" style="5" customWidth="1"/>
    <col min="20" max="20" width="14" style="5" customWidth="1"/>
    <col min="21" max="16384" width="9.140625" style="5"/>
  </cols>
  <sheetData>
    <row r="1" spans="1:21" s="14" customFormat="1" ht="13.5" thickBot="1" x14ac:dyDescent="0.25">
      <c r="A1" s="11"/>
      <c r="B1" s="1"/>
      <c r="C1" s="1"/>
      <c r="D1" s="1"/>
      <c r="E1" s="1"/>
      <c r="F1" s="1"/>
      <c r="G1" s="1"/>
      <c r="H1" s="1"/>
    </row>
    <row r="2" spans="1:21" ht="12.75" customHeight="1" thickBot="1" x14ac:dyDescent="0.25">
      <c r="A2" s="14"/>
      <c r="C2" s="29"/>
      <c r="D2" s="37" t="s">
        <v>34</v>
      </c>
      <c r="E2" s="37" t="s">
        <v>35</v>
      </c>
      <c r="F2" s="37" t="s">
        <v>36</v>
      </c>
      <c r="N2" s="8">
        <v>0.1</v>
      </c>
      <c r="R2" s="32">
        <f>SUM(R4:R19)</f>
        <v>-16885.579999999998</v>
      </c>
      <c r="S2" s="32">
        <f>SUM(S4:S19)</f>
        <v>44085.9</v>
      </c>
      <c r="T2" s="32">
        <f>SUM(T4:T19)</f>
        <v>17323.281999999999</v>
      </c>
      <c r="U2" s="34">
        <f>(T2/R2)*-1</f>
        <v>1.0259216443853276</v>
      </c>
    </row>
    <row r="3" spans="1:21" ht="25.5" x14ac:dyDescent="0.2">
      <c r="A3" s="2" t="s">
        <v>1</v>
      </c>
      <c r="B3" s="2" t="s">
        <v>2</v>
      </c>
      <c r="C3" s="3" t="s">
        <v>3</v>
      </c>
      <c r="D3" s="3" t="s">
        <v>4</v>
      </c>
      <c r="E3" s="3"/>
      <c r="F3" s="3"/>
      <c r="G3" s="30" t="s">
        <v>31</v>
      </c>
      <c r="H3" s="4" t="s">
        <v>6</v>
      </c>
      <c r="I3" s="4" t="s">
        <v>5</v>
      </c>
      <c r="J3" s="6" t="s">
        <v>7</v>
      </c>
      <c r="K3" s="6" t="s">
        <v>8</v>
      </c>
      <c r="L3" s="6" t="s">
        <v>9</v>
      </c>
      <c r="M3" s="4" t="s">
        <v>14</v>
      </c>
      <c r="N3" s="7" t="s">
        <v>10</v>
      </c>
      <c r="O3" s="7" t="s">
        <v>11</v>
      </c>
      <c r="P3" s="7" t="s">
        <v>12</v>
      </c>
      <c r="Q3" s="7" t="s">
        <v>13</v>
      </c>
      <c r="R3" s="33" t="s">
        <v>32</v>
      </c>
      <c r="S3" s="33" t="s">
        <v>33</v>
      </c>
      <c r="T3" s="33" t="s">
        <v>11</v>
      </c>
    </row>
    <row r="4" spans="1:21" s="42" customFormat="1" x14ac:dyDescent="0.2">
      <c r="A4" s="38"/>
      <c r="B4" s="16" t="s">
        <v>15</v>
      </c>
      <c r="C4" s="39">
        <v>120</v>
      </c>
      <c r="D4" s="39">
        <v>42.9</v>
      </c>
      <c r="E4" s="39" t="s">
        <v>37</v>
      </c>
      <c r="F4" s="39" t="s">
        <v>37</v>
      </c>
      <c r="G4" s="39">
        <v>24.9</v>
      </c>
      <c r="H4" s="40">
        <v>0.12</v>
      </c>
      <c r="I4" s="41">
        <v>1</v>
      </c>
      <c r="J4" s="42">
        <v>-16.18</v>
      </c>
      <c r="K4" s="42">
        <f t="shared" ref="K4:K14" si="0">I4*J4</f>
        <v>-16.18</v>
      </c>
      <c r="L4" s="43">
        <f t="shared" ref="L4:L16" si="1">(D4*H4)*-1</f>
        <v>-5.1479999999999997</v>
      </c>
      <c r="M4" s="43">
        <v>0</v>
      </c>
      <c r="N4" s="43">
        <f t="shared" ref="N4:N19" si="2">(D4*$N$2)*-1</f>
        <v>-4.29</v>
      </c>
      <c r="O4" s="43">
        <f t="shared" ref="O4:O19" si="3">D4+K4+L4+M4+N4</f>
        <v>17.282</v>
      </c>
      <c r="P4" s="44">
        <f t="shared" ref="P4:P19" si="4">(O4/D4)</f>
        <v>0.40284382284382286</v>
      </c>
      <c r="Q4" s="44">
        <f>(O4/K4)*-1</f>
        <v>1.0681087762669963</v>
      </c>
      <c r="R4" s="45">
        <f>K4*C4</f>
        <v>-1941.6</v>
      </c>
      <c r="S4" s="45">
        <f>C4*D4</f>
        <v>5148</v>
      </c>
      <c r="T4" s="45">
        <f>O4*C4</f>
        <v>2073.84</v>
      </c>
    </row>
    <row r="5" spans="1:21" s="42" customFormat="1" x14ac:dyDescent="0.2">
      <c r="A5" s="38"/>
      <c r="B5" s="16" t="s">
        <v>16</v>
      </c>
      <c r="C5" s="39">
        <v>30</v>
      </c>
      <c r="D5" s="39">
        <v>26.2</v>
      </c>
      <c r="E5" s="39">
        <v>31.8</v>
      </c>
      <c r="F5" s="39">
        <v>31.9</v>
      </c>
      <c r="G5" s="39">
        <v>23.5</v>
      </c>
      <c r="H5" s="40">
        <v>0.12</v>
      </c>
      <c r="I5" s="41">
        <v>1</v>
      </c>
      <c r="J5" s="42">
        <v>-15.27</v>
      </c>
      <c r="K5" s="42">
        <f t="shared" si="0"/>
        <v>-15.27</v>
      </c>
      <c r="L5" s="43">
        <f t="shared" si="1"/>
        <v>-3.1439999999999997</v>
      </c>
      <c r="M5" s="43">
        <v>0</v>
      </c>
      <c r="N5" s="43">
        <f t="shared" si="2"/>
        <v>-2.62</v>
      </c>
      <c r="O5" s="43">
        <f t="shared" si="3"/>
        <v>5.1659999999999995</v>
      </c>
      <c r="P5" s="44">
        <f t="shared" si="4"/>
        <v>0.19717557251908396</v>
      </c>
      <c r="Q5" s="44">
        <f t="shared" ref="Q5:Q19" si="5">(O5/K5)*-1</f>
        <v>0.33831041257367384</v>
      </c>
      <c r="R5" s="45">
        <f t="shared" ref="R5:R19" si="6">K5*C5</f>
        <v>-458.09999999999997</v>
      </c>
      <c r="S5" s="45">
        <f t="shared" ref="S5:S19" si="7">C5*D5</f>
        <v>786</v>
      </c>
      <c r="T5" s="45">
        <f t="shared" ref="T5:T19" si="8">O5*C5</f>
        <v>154.97999999999999</v>
      </c>
    </row>
    <row r="6" spans="1:21" s="18" customFormat="1" x14ac:dyDescent="0.2">
      <c r="A6" s="10"/>
      <c r="B6" s="26" t="s">
        <v>19</v>
      </c>
      <c r="C6" s="9">
        <v>10</v>
      </c>
      <c r="D6" s="35">
        <v>143.9</v>
      </c>
      <c r="E6" s="35"/>
      <c r="F6" s="35"/>
      <c r="G6" s="24">
        <v>99.9</v>
      </c>
      <c r="H6" s="17">
        <v>0.12</v>
      </c>
      <c r="I6" s="19">
        <v>1</v>
      </c>
      <c r="J6" s="18">
        <v>-64.930000000000007</v>
      </c>
      <c r="K6" s="18">
        <f t="shared" si="0"/>
        <v>-64.930000000000007</v>
      </c>
      <c r="L6" s="20">
        <f t="shared" si="1"/>
        <v>-17.268000000000001</v>
      </c>
      <c r="M6" s="20">
        <v>0</v>
      </c>
      <c r="N6" s="20">
        <f t="shared" si="2"/>
        <v>-14.39</v>
      </c>
      <c r="O6" s="20">
        <f t="shared" si="3"/>
        <v>47.311999999999998</v>
      </c>
      <c r="P6" s="21">
        <f t="shared" si="4"/>
        <v>0.32878387769284223</v>
      </c>
      <c r="Q6" s="21">
        <f t="shared" si="5"/>
        <v>0.72866163560757724</v>
      </c>
      <c r="R6" s="31">
        <f t="shared" si="6"/>
        <v>-649.30000000000007</v>
      </c>
      <c r="S6" s="31">
        <f t="shared" si="7"/>
        <v>1439</v>
      </c>
      <c r="T6" s="31">
        <f t="shared" si="8"/>
        <v>473.12</v>
      </c>
    </row>
    <row r="7" spans="1:21" s="42" customFormat="1" x14ac:dyDescent="0.2">
      <c r="A7" s="38"/>
      <c r="B7" s="22" t="s">
        <v>17</v>
      </c>
      <c r="C7" s="39">
        <v>30</v>
      </c>
      <c r="D7" s="39">
        <v>296.89999999999998</v>
      </c>
      <c r="E7" s="39"/>
      <c r="F7" s="39"/>
      <c r="G7" s="39">
        <v>199.9</v>
      </c>
      <c r="H7" s="40">
        <v>0.14000000000000001</v>
      </c>
      <c r="I7" s="41">
        <v>1</v>
      </c>
      <c r="J7" s="42">
        <v>-129.93</v>
      </c>
      <c r="K7" s="42">
        <f t="shared" si="0"/>
        <v>-129.93</v>
      </c>
      <c r="L7" s="43">
        <f t="shared" si="1"/>
        <v>-41.566000000000003</v>
      </c>
      <c r="M7" s="43">
        <f>IF(D7&lt;=79,-5,0)</f>
        <v>0</v>
      </c>
      <c r="N7" s="43">
        <f t="shared" si="2"/>
        <v>-29.689999999999998</v>
      </c>
      <c r="O7" s="43">
        <f t="shared" si="3"/>
        <v>95.71399999999997</v>
      </c>
      <c r="P7" s="44">
        <f t="shared" si="4"/>
        <v>0.3223779050185247</v>
      </c>
      <c r="Q7" s="44">
        <f t="shared" si="5"/>
        <v>0.73665820056953712</v>
      </c>
      <c r="R7" s="45">
        <f t="shared" si="6"/>
        <v>-3897.9</v>
      </c>
      <c r="S7" s="45">
        <f t="shared" si="7"/>
        <v>8907</v>
      </c>
      <c r="T7" s="45">
        <f t="shared" si="8"/>
        <v>2871.4199999999992</v>
      </c>
    </row>
    <row r="8" spans="1:21" s="42" customFormat="1" x14ac:dyDescent="0.2">
      <c r="A8" s="38"/>
      <c r="B8" s="22" t="s">
        <v>18</v>
      </c>
      <c r="C8" s="39">
        <v>15</v>
      </c>
      <c r="D8" s="39">
        <v>130.69999999999999</v>
      </c>
      <c r="E8" s="39"/>
      <c r="F8" s="39"/>
      <c r="G8" s="39">
        <v>79.900000000000006</v>
      </c>
      <c r="H8" s="40">
        <v>0.12</v>
      </c>
      <c r="I8" s="41">
        <v>1</v>
      </c>
      <c r="J8" s="42">
        <v>-51.93</v>
      </c>
      <c r="K8" s="42">
        <f t="shared" si="0"/>
        <v>-51.93</v>
      </c>
      <c r="L8" s="43">
        <f t="shared" si="1"/>
        <v>-15.683999999999997</v>
      </c>
      <c r="M8" s="43">
        <f>IF(D8&lt;=79,-5,0)</f>
        <v>0</v>
      </c>
      <c r="N8" s="43">
        <f t="shared" si="2"/>
        <v>-13.07</v>
      </c>
      <c r="O8" s="43">
        <f t="shared" si="3"/>
        <v>50.015999999999984</v>
      </c>
      <c r="P8" s="44">
        <f t="shared" si="4"/>
        <v>0.3826778882938025</v>
      </c>
      <c r="Q8" s="44">
        <f t="shared" si="5"/>
        <v>0.96314269208549941</v>
      </c>
      <c r="R8" s="45">
        <f t="shared" si="6"/>
        <v>-778.95</v>
      </c>
      <c r="S8" s="45">
        <f t="shared" si="7"/>
        <v>1960.4999999999998</v>
      </c>
      <c r="T8" s="45">
        <f t="shared" si="8"/>
        <v>750.23999999999978</v>
      </c>
    </row>
    <row r="9" spans="1:21" s="42" customFormat="1" x14ac:dyDescent="0.2">
      <c r="A9" s="39"/>
      <c r="B9" s="22" t="s">
        <v>38</v>
      </c>
      <c r="C9" s="39">
        <v>15</v>
      </c>
      <c r="D9" s="39">
        <v>170.8</v>
      </c>
      <c r="E9" s="39"/>
      <c r="F9" s="39"/>
      <c r="G9" s="39">
        <v>109.9</v>
      </c>
      <c r="H9" s="40">
        <v>0.12</v>
      </c>
      <c r="I9" s="41">
        <v>1</v>
      </c>
      <c r="J9" s="42">
        <v>-71.430000000000007</v>
      </c>
      <c r="K9" s="42">
        <f t="shared" si="0"/>
        <v>-71.430000000000007</v>
      </c>
      <c r="L9" s="43">
        <f t="shared" si="1"/>
        <v>-20.496000000000002</v>
      </c>
      <c r="M9" s="43">
        <f>IF(D9&lt;=79,-5,0)</f>
        <v>0</v>
      </c>
      <c r="N9" s="43">
        <f t="shared" si="2"/>
        <v>-17.080000000000002</v>
      </c>
      <c r="O9" s="43">
        <f t="shared" si="3"/>
        <v>61.793999999999997</v>
      </c>
      <c r="P9" s="44">
        <f t="shared" si="4"/>
        <v>0.361791569086651</v>
      </c>
      <c r="Q9" s="44">
        <f t="shared" si="5"/>
        <v>0.86509869802603934</v>
      </c>
      <c r="R9" s="45">
        <f t="shared" si="6"/>
        <v>-1071.45</v>
      </c>
      <c r="S9" s="45">
        <f t="shared" si="7"/>
        <v>2562</v>
      </c>
      <c r="T9" s="45">
        <f t="shared" si="8"/>
        <v>926.91</v>
      </c>
    </row>
    <row r="10" spans="1:21" s="42" customFormat="1" x14ac:dyDescent="0.2">
      <c r="A10" s="38"/>
      <c r="B10" s="22" t="s">
        <v>21</v>
      </c>
      <c r="C10" s="39">
        <v>20</v>
      </c>
      <c r="D10" s="39">
        <v>58.7</v>
      </c>
      <c r="E10" s="39">
        <v>63.8</v>
      </c>
      <c r="F10" s="39">
        <v>63.9</v>
      </c>
      <c r="G10" s="39">
        <v>54.9</v>
      </c>
      <c r="H10" s="40">
        <v>0.12</v>
      </c>
      <c r="I10" s="41">
        <v>1</v>
      </c>
      <c r="J10" s="42">
        <v>-35.68</v>
      </c>
      <c r="K10" s="42">
        <f t="shared" si="0"/>
        <v>-35.68</v>
      </c>
      <c r="L10" s="43">
        <f t="shared" si="1"/>
        <v>-7.0440000000000005</v>
      </c>
      <c r="M10" s="43">
        <v>0</v>
      </c>
      <c r="N10" s="43">
        <f t="shared" si="2"/>
        <v>-5.870000000000001</v>
      </c>
      <c r="O10" s="43">
        <f t="shared" si="3"/>
        <v>10.106000000000002</v>
      </c>
      <c r="P10" s="44">
        <f t="shared" si="4"/>
        <v>0.17216354344122659</v>
      </c>
      <c r="Q10" s="44">
        <f t="shared" si="5"/>
        <v>0.28323991031390139</v>
      </c>
      <c r="R10" s="45">
        <f t="shared" si="6"/>
        <v>-713.6</v>
      </c>
      <c r="S10" s="45">
        <f t="shared" si="7"/>
        <v>1174</v>
      </c>
      <c r="T10" s="45">
        <f t="shared" si="8"/>
        <v>202.12000000000003</v>
      </c>
    </row>
    <row r="11" spans="1:21" s="42" customFormat="1" x14ac:dyDescent="0.2">
      <c r="A11" s="39"/>
      <c r="B11" s="22" t="s">
        <v>22</v>
      </c>
      <c r="C11" s="39">
        <v>10</v>
      </c>
      <c r="D11" s="39">
        <v>272.89999999999998</v>
      </c>
      <c r="E11" s="39"/>
      <c r="F11" s="39"/>
      <c r="G11" s="39">
        <v>169.9</v>
      </c>
      <c r="H11" s="40">
        <v>0.12</v>
      </c>
      <c r="I11" s="41">
        <v>1</v>
      </c>
      <c r="J11" s="42">
        <v>-110.43</v>
      </c>
      <c r="K11" s="42">
        <f t="shared" si="0"/>
        <v>-110.43</v>
      </c>
      <c r="L11" s="43">
        <f t="shared" si="1"/>
        <v>-32.747999999999998</v>
      </c>
      <c r="M11" s="43">
        <f t="shared" ref="M11:M14" si="9">IF(D11&lt;=79,-5,0)</f>
        <v>0</v>
      </c>
      <c r="N11" s="43">
        <f t="shared" si="2"/>
        <v>-27.29</v>
      </c>
      <c r="O11" s="43">
        <f t="shared" si="3"/>
        <v>102.43199999999999</v>
      </c>
      <c r="P11" s="44">
        <f t="shared" si="4"/>
        <v>0.37534628068889703</v>
      </c>
      <c r="Q11" s="44">
        <f t="shared" si="5"/>
        <v>0.92757402879652251</v>
      </c>
      <c r="R11" s="45">
        <f t="shared" si="6"/>
        <v>-1104.3000000000002</v>
      </c>
      <c r="S11" s="45">
        <f t="shared" si="7"/>
        <v>2729</v>
      </c>
      <c r="T11" s="45">
        <f t="shared" si="8"/>
        <v>1024.32</v>
      </c>
    </row>
    <row r="12" spans="1:21" s="42" customFormat="1" x14ac:dyDescent="0.2">
      <c r="A12" s="38"/>
      <c r="B12" s="22" t="s">
        <v>23</v>
      </c>
      <c r="C12" s="39">
        <v>10</v>
      </c>
      <c r="D12" s="39">
        <v>214.8</v>
      </c>
      <c r="E12" s="39">
        <v>214.8</v>
      </c>
      <c r="F12" s="39">
        <v>214.9</v>
      </c>
      <c r="G12" s="39">
        <v>139.9</v>
      </c>
      <c r="H12" s="40">
        <v>0.12</v>
      </c>
      <c r="I12" s="41">
        <v>1</v>
      </c>
      <c r="J12" s="42">
        <v>-90.93</v>
      </c>
      <c r="K12" s="42">
        <f>I12*J12</f>
        <v>-90.93</v>
      </c>
      <c r="L12" s="43">
        <f t="shared" si="1"/>
        <v>-25.776</v>
      </c>
      <c r="M12" s="43">
        <f t="shared" si="9"/>
        <v>0</v>
      </c>
      <c r="N12" s="43">
        <f t="shared" si="2"/>
        <v>-21.480000000000004</v>
      </c>
      <c r="O12" s="43">
        <f t="shared" si="3"/>
        <v>76.614000000000004</v>
      </c>
      <c r="P12" s="44">
        <f t="shared" si="4"/>
        <v>0.35667597765363129</v>
      </c>
      <c r="Q12" s="44">
        <f t="shared" si="5"/>
        <v>0.8425602111514352</v>
      </c>
      <c r="R12" s="45">
        <f t="shared" si="6"/>
        <v>-909.30000000000007</v>
      </c>
      <c r="S12" s="45">
        <f t="shared" si="7"/>
        <v>2148</v>
      </c>
      <c r="T12" s="45">
        <f t="shared" si="8"/>
        <v>766.1400000000001</v>
      </c>
    </row>
    <row r="13" spans="1:21" s="42" customFormat="1" x14ac:dyDescent="0.2">
      <c r="A13" s="38"/>
      <c r="B13" s="22" t="s">
        <v>24</v>
      </c>
      <c r="C13" s="39">
        <v>6</v>
      </c>
      <c r="D13" s="39">
        <v>99.9</v>
      </c>
      <c r="E13" s="39">
        <v>99.8</v>
      </c>
      <c r="F13" s="39">
        <v>99.9</v>
      </c>
      <c r="G13" s="39">
        <v>79.900000000000006</v>
      </c>
      <c r="H13" s="40">
        <v>0.12</v>
      </c>
      <c r="I13" s="41">
        <v>1</v>
      </c>
      <c r="J13" s="42">
        <v>-51.93</v>
      </c>
      <c r="K13" s="42">
        <f t="shared" si="0"/>
        <v>-51.93</v>
      </c>
      <c r="L13" s="43">
        <f t="shared" si="1"/>
        <v>-11.988</v>
      </c>
      <c r="M13" s="43">
        <f t="shared" si="9"/>
        <v>0</v>
      </c>
      <c r="N13" s="43">
        <f t="shared" si="2"/>
        <v>-9.990000000000002</v>
      </c>
      <c r="O13" s="43">
        <f t="shared" si="3"/>
        <v>25.992000000000004</v>
      </c>
      <c r="P13" s="44">
        <f t="shared" si="4"/>
        <v>0.26018018018018019</v>
      </c>
      <c r="Q13" s="44">
        <f t="shared" si="5"/>
        <v>0.50051993067590994</v>
      </c>
      <c r="R13" s="45">
        <f t="shared" si="6"/>
        <v>-311.58</v>
      </c>
      <c r="S13" s="45">
        <f t="shared" si="7"/>
        <v>599.40000000000009</v>
      </c>
      <c r="T13" s="45">
        <f t="shared" si="8"/>
        <v>155.95200000000003</v>
      </c>
    </row>
    <row r="14" spans="1:21" s="42" customFormat="1" x14ac:dyDescent="0.2">
      <c r="A14" s="38"/>
      <c r="B14" s="22" t="s">
        <v>25</v>
      </c>
      <c r="C14" s="39">
        <v>10</v>
      </c>
      <c r="D14" s="39">
        <v>234.9</v>
      </c>
      <c r="E14" s="39"/>
      <c r="F14" s="39"/>
      <c r="G14" s="39">
        <v>189.9</v>
      </c>
      <c r="H14" s="40">
        <v>0.12</v>
      </c>
      <c r="I14" s="41">
        <v>1</v>
      </c>
      <c r="J14" s="42">
        <v>-123.43</v>
      </c>
      <c r="K14" s="42">
        <f t="shared" si="0"/>
        <v>-123.43</v>
      </c>
      <c r="L14" s="43">
        <f t="shared" si="1"/>
        <v>-28.187999999999999</v>
      </c>
      <c r="M14" s="43">
        <f t="shared" si="9"/>
        <v>0</v>
      </c>
      <c r="N14" s="43">
        <f t="shared" si="2"/>
        <v>-23.490000000000002</v>
      </c>
      <c r="O14" s="43">
        <f t="shared" si="3"/>
        <v>59.791999999999994</v>
      </c>
      <c r="P14" s="44">
        <f t="shared" si="4"/>
        <v>0.2545423584504044</v>
      </c>
      <c r="Q14" s="44">
        <f t="shared" si="5"/>
        <v>0.48442031920926831</v>
      </c>
      <c r="R14" s="45">
        <f t="shared" si="6"/>
        <v>-1234.3000000000002</v>
      </c>
      <c r="S14" s="45">
        <f t="shared" si="7"/>
        <v>2349</v>
      </c>
      <c r="T14" s="45">
        <f t="shared" si="8"/>
        <v>597.91999999999996</v>
      </c>
    </row>
    <row r="15" spans="1:21" s="18" customFormat="1" x14ac:dyDescent="0.2">
      <c r="A15" s="10"/>
      <c r="B15" s="28" t="s">
        <v>26</v>
      </c>
      <c r="C15" s="9">
        <v>50</v>
      </c>
      <c r="D15" s="36">
        <v>129.69999999999999</v>
      </c>
      <c r="E15" s="36"/>
      <c r="F15" s="36"/>
      <c r="G15" s="25">
        <v>84.9</v>
      </c>
      <c r="H15" s="17">
        <v>0.12</v>
      </c>
      <c r="I15" s="19">
        <v>1</v>
      </c>
      <c r="J15" s="18">
        <v>-55.18</v>
      </c>
      <c r="K15" s="18">
        <v>-11.36</v>
      </c>
      <c r="L15" s="20">
        <f t="shared" si="1"/>
        <v>-15.563999999999998</v>
      </c>
      <c r="M15" s="20">
        <v>0</v>
      </c>
      <c r="N15" s="20">
        <f t="shared" si="2"/>
        <v>-12.969999999999999</v>
      </c>
      <c r="O15" s="20">
        <f t="shared" si="3"/>
        <v>89.805999999999997</v>
      </c>
      <c r="P15" s="21">
        <f t="shared" si="4"/>
        <v>0.69241326137239789</v>
      </c>
      <c r="Q15" s="21">
        <f t="shared" si="5"/>
        <v>7.9054577464788736</v>
      </c>
      <c r="R15" s="31">
        <f t="shared" si="6"/>
        <v>-568</v>
      </c>
      <c r="S15" s="31">
        <f t="shared" si="7"/>
        <v>6484.9999999999991</v>
      </c>
      <c r="T15" s="31">
        <f t="shared" si="8"/>
        <v>4490.3</v>
      </c>
    </row>
    <row r="16" spans="1:21" s="42" customFormat="1" x14ac:dyDescent="0.2">
      <c r="A16" s="38"/>
      <c r="B16" s="22" t="s">
        <v>27</v>
      </c>
      <c r="C16" s="39">
        <v>10</v>
      </c>
      <c r="D16" s="39">
        <v>229.7</v>
      </c>
      <c r="E16" s="39"/>
      <c r="F16" s="39"/>
      <c r="G16" s="39">
        <v>139.9</v>
      </c>
      <c r="H16" s="40">
        <v>0.12</v>
      </c>
      <c r="I16" s="41">
        <v>1</v>
      </c>
      <c r="J16" s="42">
        <v>-90.93</v>
      </c>
      <c r="K16" s="42">
        <f>I16*J16</f>
        <v>-90.93</v>
      </c>
      <c r="L16" s="43">
        <f t="shared" si="1"/>
        <v>-27.563999999999997</v>
      </c>
      <c r="M16" s="43">
        <f t="shared" ref="M16:M19" si="10">IF(D16&lt;=79,-5,0)</f>
        <v>0</v>
      </c>
      <c r="N16" s="43">
        <f t="shared" si="2"/>
        <v>-22.97</v>
      </c>
      <c r="O16" s="43">
        <f t="shared" si="3"/>
        <v>88.23599999999999</v>
      </c>
      <c r="P16" s="44">
        <f t="shared" si="4"/>
        <v>0.3841358293426208</v>
      </c>
      <c r="Q16" s="44">
        <f t="shared" si="5"/>
        <v>0.9703728142527217</v>
      </c>
      <c r="R16" s="45">
        <f t="shared" si="6"/>
        <v>-909.30000000000007</v>
      </c>
      <c r="S16" s="45">
        <f t="shared" si="7"/>
        <v>2297</v>
      </c>
      <c r="T16" s="45">
        <f t="shared" si="8"/>
        <v>882.3599999999999</v>
      </c>
    </row>
    <row r="17" spans="1:20" s="42" customFormat="1" x14ac:dyDescent="0.2">
      <c r="A17" s="38"/>
      <c r="B17" s="23" t="s">
        <v>28</v>
      </c>
      <c r="C17" s="39">
        <v>10</v>
      </c>
      <c r="D17" s="46">
        <v>192.7</v>
      </c>
      <c r="E17" s="46">
        <v>192.8</v>
      </c>
      <c r="F17" s="46">
        <v>192.9</v>
      </c>
      <c r="G17" s="46">
        <v>119.9</v>
      </c>
      <c r="H17" s="40">
        <v>0.12</v>
      </c>
      <c r="I17" s="41">
        <v>1</v>
      </c>
      <c r="J17" s="42">
        <v>-77.930000000000007</v>
      </c>
      <c r="K17" s="42">
        <f t="shared" ref="K17:K19" si="11">I17*J17</f>
        <v>-77.930000000000007</v>
      </c>
      <c r="L17" s="43">
        <f t="shared" ref="L17:L19" si="12">(D17*H17)*-1</f>
        <v>-23.123999999999999</v>
      </c>
      <c r="M17" s="43">
        <f t="shared" si="10"/>
        <v>0</v>
      </c>
      <c r="N17" s="43">
        <f t="shared" si="2"/>
        <v>-19.27</v>
      </c>
      <c r="O17" s="43">
        <f t="shared" si="3"/>
        <v>72.375999999999991</v>
      </c>
      <c r="P17" s="44">
        <f t="shared" si="4"/>
        <v>0.37558899844317589</v>
      </c>
      <c r="Q17" s="44">
        <f t="shared" si="5"/>
        <v>0.92873091235724348</v>
      </c>
      <c r="R17" s="45">
        <f t="shared" si="6"/>
        <v>-779.30000000000007</v>
      </c>
      <c r="S17" s="45">
        <f t="shared" si="7"/>
        <v>1927</v>
      </c>
      <c r="T17" s="45">
        <f t="shared" si="8"/>
        <v>723.75999999999988</v>
      </c>
    </row>
    <row r="18" spans="1:20" s="42" customFormat="1" x14ac:dyDescent="0.2">
      <c r="A18" s="38"/>
      <c r="B18" s="16" t="s">
        <v>29</v>
      </c>
      <c r="C18" s="39">
        <v>10</v>
      </c>
      <c r="D18" s="39">
        <v>191.7</v>
      </c>
      <c r="E18" s="39"/>
      <c r="F18" s="39"/>
      <c r="G18" s="39">
        <v>124.9</v>
      </c>
      <c r="H18" s="40">
        <v>0.12</v>
      </c>
      <c r="I18" s="41">
        <v>1</v>
      </c>
      <c r="J18" s="42">
        <v>-81.180000000000007</v>
      </c>
      <c r="K18" s="42">
        <f t="shared" si="11"/>
        <v>-81.180000000000007</v>
      </c>
      <c r="L18" s="43">
        <f t="shared" si="12"/>
        <v>-23.003999999999998</v>
      </c>
      <c r="M18" s="43">
        <f t="shared" si="10"/>
        <v>0</v>
      </c>
      <c r="N18" s="43">
        <f t="shared" si="2"/>
        <v>-19.169999999999998</v>
      </c>
      <c r="O18" s="43">
        <f t="shared" si="3"/>
        <v>68.345999999999989</v>
      </c>
      <c r="P18" s="44">
        <f t="shared" si="4"/>
        <v>0.35652582159624407</v>
      </c>
      <c r="Q18" s="44">
        <f t="shared" si="5"/>
        <v>0.84190687361419048</v>
      </c>
      <c r="R18" s="45">
        <f t="shared" si="6"/>
        <v>-811.80000000000007</v>
      </c>
      <c r="S18" s="45">
        <f t="shared" si="7"/>
        <v>1917</v>
      </c>
      <c r="T18" s="45">
        <f t="shared" si="8"/>
        <v>683.45999999999992</v>
      </c>
    </row>
    <row r="19" spans="1:20" s="42" customFormat="1" x14ac:dyDescent="0.2">
      <c r="A19" s="38"/>
      <c r="B19" s="22" t="s">
        <v>30</v>
      </c>
      <c r="C19" s="39">
        <v>10</v>
      </c>
      <c r="D19" s="39">
        <v>165.8</v>
      </c>
      <c r="E19" s="39"/>
      <c r="F19" s="39"/>
      <c r="G19" s="39">
        <v>114.9</v>
      </c>
      <c r="H19" s="40">
        <v>0.12</v>
      </c>
      <c r="I19" s="41">
        <v>1</v>
      </c>
      <c r="J19" s="42">
        <v>-74.680000000000007</v>
      </c>
      <c r="K19" s="42">
        <f t="shared" si="11"/>
        <v>-74.680000000000007</v>
      </c>
      <c r="L19" s="43">
        <f t="shared" si="12"/>
        <v>-19.896000000000001</v>
      </c>
      <c r="M19" s="43">
        <f t="shared" si="10"/>
        <v>0</v>
      </c>
      <c r="N19" s="43">
        <f t="shared" si="2"/>
        <v>-16.580000000000002</v>
      </c>
      <c r="O19" s="43">
        <f t="shared" si="3"/>
        <v>54.644000000000005</v>
      </c>
      <c r="P19" s="44">
        <f t="shared" si="4"/>
        <v>0.32957780458383595</v>
      </c>
      <c r="Q19" s="44">
        <f t="shared" si="5"/>
        <v>0.73170862346009646</v>
      </c>
      <c r="R19" s="45">
        <f t="shared" si="6"/>
        <v>-746.80000000000007</v>
      </c>
      <c r="S19" s="45">
        <f t="shared" si="7"/>
        <v>1658</v>
      </c>
      <c r="T19" s="45">
        <f t="shared" si="8"/>
        <v>546.44000000000005</v>
      </c>
    </row>
  </sheetData>
  <autoFilter ref="A3:Q19" xr:uid="{309AC517-CDFC-4753-8F05-05C377B122CA}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Kit Natal</vt:lpstr>
      <vt:lpstr>Kit Natal (2)</vt:lpstr>
      <vt:lpstr>'Kit Natal (2)'!Area_de_impressao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Sentileza</dc:creator>
  <cp:lastModifiedBy>Thaís Cardoso</cp:lastModifiedBy>
  <cp:lastPrinted>2021-10-14T16:24:10Z</cp:lastPrinted>
  <dcterms:created xsi:type="dcterms:W3CDTF">2021-08-02T11:57:26Z</dcterms:created>
  <dcterms:modified xsi:type="dcterms:W3CDTF">2021-10-20T23:58:36Z</dcterms:modified>
</cp:coreProperties>
</file>